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2" i="1"/>
  <c r="D4"/>
  <c r="D7"/>
  <c r="D6"/>
  <c r="E28"/>
  <c r="C28"/>
  <c r="E35" l="1"/>
  <c r="E33"/>
  <c r="E32"/>
  <c r="E31"/>
  <c r="E30"/>
  <c r="E29"/>
  <c r="E27"/>
  <c r="E26"/>
  <c r="E25"/>
  <c r="E24"/>
  <c r="E23"/>
  <c r="E22"/>
  <c r="E21"/>
  <c r="E19"/>
  <c r="E18"/>
  <c r="E17"/>
  <c r="E15"/>
  <c r="E14"/>
  <c r="E13"/>
  <c r="E12"/>
  <c r="E10"/>
  <c r="E9"/>
  <c r="E8"/>
  <c r="E7"/>
  <c r="E6"/>
  <c r="E5"/>
  <c r="E4"/>
  <c r="D28"/>
  <c r="D20"/>
  <c r="D16"/>
  <c r="D11"/>
  <c r="E11" l="1"/>
  <c r="E20"/>
  <c r="E16"/>
  <c r="C20"/>
  <c r="C16"/>
  <c r="C11"/>
  <c r="E3"/>
  <c r="E34" s="1"/>
  <c r="D3"/>
  <c r="D34" s="1"/>
  <c r="D36" s="1"/>
  <c r="C3"/>
  <c r="C34" l="1"/>
  <c r="C36" s="1"/>
  <c r="E36"/>
</calcChain>
</file>

<file path=xl/sharedStrings.xml><?xml version="1.0" encoding="utf-8"?>
<sst xmlns="http://schemas.openxmlformats.org/spreadsheetml/2006/main" count="72" uniqueCount="72">
  <si>
    <t>Статьи расходов (наименование работ, услуг)</t>
  </si>
  <si>
    <t>Экономия/перерасход</t>
  </si>
  <si>
    <t>1.</t>
  </si>
  <si>
    <t>Управление многоквартирным домом</t>
  </si>
  <si>
    <t>1.1</t>
  </si>
  <si>
    <t>Организация работ по содержанию и ремонту общего имущества. ФОТ с налогами и отпускными:  председателя</t>
  </si>
  <si>
    <t>1.2</t>
  </si>
  <si>
    <t>Организация работ по содержанию и ремонту общего имущества. ФОТ с налогами и отпускными: управляющего.</t>
  </si>
  <si>
    <t>1.3</t>
  </si>
  <si>
    <t>1.4</t>
  </si>
  <si>
    <t>Банковское обслуживание</t>
  </si>
  <si>
    <t>1.5</t>
  </si>
  <si>
    <t>1.6</t>
  </si>
  <si>
    <t>Организация работ по предоставлению информации в электронном виде. Передача отчетности, размещение информации в ГИС ЖКХ, ведение сайта, обслуживание бухгалтерской программы, ключ электронной подписи.</t>
  </si>
  <si>
    <t>1.7</t>
  </si>
  <si>
    <t>Обслуживание оргтехники, заправка катриджей, канцелярские товары, почтовые расходы, услуги связи,транспортные расходы</t>
  </si>
  <si>
    <t>Работы по содержанию общего имущества  МКД</t>
  </si>
  <si>
    <t>2.1</t>
  </si>
  <si>
    <t>Уборка помещений, входящих в состав общего имущества.  Моющие средства и инвентарь для уборки помещений.ФОТ уборщицы с отпускными</t>
  </si>
  <si>
    <t>2.3</t>
  </si>
  <si>
    <t>Дератизация, дезинсекция</t>
  </si>
  <si>
    <t>Материалы для ремонта МОП и Вспомогательные средства.</t>
  </si>
  <si>
    <t>3.</t>
  </si>
  <si>
    <t xml:space="preserve">Работы по содержанию земельного участка </t>
  </si>
  <si>
    <t>3.1</t>
  </si>
  <si>
    <t>3.2</t>
  </si>
  <si>
    <t xml:space="preserve"> ФОТ дворника с налогами и отпускными.</t>
  </si>
  <si>
    <t>3.3</t>
  </si>
  <si>
    <t>4.</t>
  </si>
  <si>
    <t>Техническое обслуживание</t>
  </si>
  <si>
    <t>4.1</t>
  </si>
  <si>
    <t>Аварийное обслуживание дома, диспетчерская служба, дежурный слесарь.</t>
  </si>
  <si>
    <t>4.2</t>
  </si>
  <si>
    <t xml:space="preserve">Обслуживание внутридомового газового оборудования </t>
  </si>
  <si>
    <t>4.3</t>
  </si>
  <si>
    <t>Техническое обслуживание лифтов в том числе, освидетельствование лифтов</t>
  </si>
  <si>
    <t>4.4</t>
  </si>
  <si>
    <t>Страхование лифтов</t>
  </si>
  <si>
    <t>4.5</t>
  </si>
  <si>
    <t>4.6</t>
  </si>
  <si>
    <t>Техническое обслуживание ворот, калитки, домофонной трубки</t>
  </si>
  <si>
    <t>5.</t>
  </si>
  <si>
    <t>6.</t>
  </si>
  <si>
    <t>Техническое обслуживание систем водоснабжения (холодного и горячего), отопления, водоотведения, электрооборудования.</t>
  </si>
  <si>
    <t>Техническое обслуживание систем водоснабжения. ФОТ слесаря-сентехника с налогами и отпускными.</t>
  </si>
  <si>
    <t>Техническое обслуживание системы электроснабжения. ФОТ электрика.</t>
  </si>
  <si>
    <t>Материалы для водоснабжения, электрооборудования, водоотведения.</t>
  </si>
  <si>
    <t>7.</t>
  </si>
  <si>
    <t>8.</t>
  </si>
  <si>
    <t>Проведение текущего ремонта общего имущества МКД</t>
  </si>
  <si>
    <t>Тариф общий</t>
  </si>
  <si>
    <t>ОДН эл/энергия + вода+ тепловые потери от стены дома до ПУ</t>
  </si>
  <si>
    <t xml:space="preserve">Всего общий тариф </t>
  </si>
  <si>
    <t>Площадь жилые + нежилые</t>
  </si>
  <si>
    <t>Председатель правления ТСН "Штиль"                                              Д.А.Иванов</t>
  </si>
  <si>
    <t>2.2</t>
  </si>
  <si>
    <t>Техническое обследование стены здания</t>
  </si>
  <si>
    <t>2.4</t>
  </si>
  <si>
    <t>4.7</t>
  </si>
  <si>
    <t>5.1</t>
  </si>
  <si>
    <t>5.2</t>
  </si>
  <si>
    <t>5.3</t>
  </si>
  <si>
    <t>ПЛАНОВАЯ СМЕТА РАСХОДОВ НА  СОДЕРЖАНИЕ И РЕМОНТ ОБЩЕГО ИМУЩЕСТВА МКД ТСН " Штиль" В 2024 ГОДУ</t>
  </si>
  <si>
    <t>Запланировано на 2024 год</t>
  </si>
  <si>
    <t>Фактические расходы за  2024</t>
  </si>
  <si>
    <t>Организация работ по содержанию и ремонту общего имущества. ФОТ с налогами и отпускными: юриста</t>
  </si>
  <si>
    <t>Организация работ по содержанию и ремонту общего имущества. ФОТ с налогами и отпускными:бухгалтера</t>
  </si>
  <si>
    <t>Премиальный фонд рабочих</t>
  </si>
  <si>
    <t>Благоустройство придомовой территории, инвентарь,субботник,</t>
  </si>
  <si>
    <t>Очистка территории от снега, озеленение</t>
  </si>
  <si>
    <t>Обслуживание общедомовых ПУ тепловой энергии. Поверка и приобретение ПУ.</t>
  </si>
  <si>
    <t>Обслуживание повысительных насосных станций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</si>
</sst>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9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164" fontId="0" fillId="0" borderId="0" xfId="0" applyNumberFormat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/>
    <xf numFmtId="16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/>
    <xf numFmtId="164" fontId="2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wrapText="1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8" fillId="0" borderId="3" xfId="0" applyFont="1" applyBorder="1" applyAlignment="1">
      <alignment horizontal="justify" vertical="center"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5"/>
  <sheetViews>
    <sheetView tabSelected="1" topLeftCell="A7" workbookViewId="0">
      <selection activeCell="B29" sqref="B29"/>
    </sheetView>
  </sheetViews>
  <sheetFormatPr defaultRowHeight="15"/>
  <cols>
    <col min="1" max="1" width="7.5703125" customWidth="1"/>
    <col min="2" max="2" width="87.140625" customWidth="1"/>
    <col min="3" max="3" width="12.7109375" customWidth="1"/>
    <col min="4" max="4" width="11.85546875" customWidth="1"/>
    <col min="5" max="5" width="10.85546875" customWidth="1"/>
  </cols>
  <sheetData>
    <row r="1" spans="1:5">
      <c r="A1" s="1"/>
      <c r="B1" s="37" t="s">
        <v>62</v>
      </c>
      <c r="C1" s="37"/>
      <c r="D1" s="2"/>
      <c r="E1" s="4"/>
    </row>
    <row r="2" spans="1:5" ht="36">
      <c r="A2" s="19"/>
      <c r="B2" s="28" t="s">
        <v>0</v>
      </c>
      <c r="C2" s="6" t="s">
        <v>63</v>
      </c>
      <c r="D2" s="6" t="s">
        <v>64</v>
      </c>
      <c r="E2" s="7" t="s">
        <v>1</v>
      </c>
    </row>
    <row r="3" spans="1:5" ht="15" customHeight="1">
      <c r="A3" s="22" t="s">
        <v>2</v>
      </c>
      <c r="B3" s="29" t="s">
        <v>3</v>
      </c>
      <c r="C3" s="8">
        <f>SUM(C4:C10)</f>
        <v>1647650.22</v>
      </c>
      <c r="D3" s="8">
        <f t="shared" ref="D3:E3" si="0">SUM(D4:D10)</f>
        <v>1610792.28</v>
      </c>
      <c r="E3" s="8">
        <f t="shared" si="0"/>
        <v>36857.939999999937</v>
      </c>
    </row>
    <row r="4" spans="1:5" ht="30.75" customHeight="1">
      <c r="A4" s="21" t="s">
        <v>4</v>
      </c>
      <c r="B4" s="31" t="s">
        <v>5</v>
      </c>
      <c r="C4" s="13">
        <v>345732.56</v>
      </c>
      <c r="D4" s="13">
        <f>345732.58-0.02</f>
        <v>345732.56</v>
      </c>
      <c r="E4" s="10">
        <f>SUM(C4-D4)</f>
        <v>0</v>
      </c>
    </row>
    <row r="5" spans="1:5" ht="27.75" customHeight="1">
      <c r="A5" s="21" t="s">
        <v>6</v>
      </c>
      <c r="B5" s="31" t="s">
        <v>7</v>
      </c>
      <c r="C5" s="13">
        <v>399635.36</v>
      </c>
      <c r="D5" s="13">
        <v>393918.74</v>
      </c>
      <c r="E5" s="10">
        <f t="shared" ref="E5:E10" si="1">SUM(C5-D5)</f>
        <v>5716.6199999999953</v>
      </c>
    </row>
    <row r="6" spans="1:5" ht="17.25" customHeight="1">
      <c r="A6" s="21" t="s">
        <v>8</v>
      </c>
      <c r="B6" s="31" t="s">
        <v>65</v>
      </c>
      <c r="C6" s="9">
        <v>262027.5</v>
      </c>
      <c r="D6" s="13">
        <f>269514-7486.5</f>
        <v>262027.5</v>
      </c>
      <c r="E6" s="10">
        <f t="shared" si="1"/>
        <v>0</v>
      </c>
    </row>
    <row r="7" spans="1:5" ht="27" customHeight="1">
      <c r="A7" s="21" t="s">
        <v>9</v>
      </c>
      <c r="B7" s="31" t="s">
        <v>66</v>
      </c>
      <c r="C7" s="9">
        <v>413254.8</v>
      </c>
      <c r="D7" s="13">
        <f>421842.34-8587.54</f>
        <v>413254.80000000005</v>
      </c>
      <c r="E7" s="10">
        <f t="shared" si="1"/>
        <v>-5.8207660913467407E-11</v>
      </c>
    </row>
    <row r="8" spans="1:5">
      <c r="A8" s="21" t="s">
        <v>11</v>
      </c>
      <c r="B8" s="33" t="s">
        <v>10</v>
      </c>
      <c r="C8" s="9">
        <v>90000</v>
      </c>
      <c r="D8" s="3">
        <v>79865.240000000005</v>
      </c>
      <c r="E8" s="10">
        <f t="shared" si="1"/>
        <v>10134.759999999995</v>
      </c>
    </row>
    <row r="9" spans="1:5" ht="38.25" customHeight="1">
      <c r="A9" s="21" t="s">
        <v>12</v>
      </c>
      <c r="B9" s="32" t="s">
        <v>13</v>
      </c>
      <c r="C9" s="9">
        <v>107000</v>
      </c>
      <c r="D9" s="13">
        <v>97870.399999999994</v>
      </c>
      <c r="E9" s="10">
        <f t="shared" si="1"/>
        <v>9129.6000000000058</v>
      </c>
    </row>
    <row r="10" spans="1:5" ht="30.75" customHeight="1">
      <c r="A10" s="21" t="s">
        <v>14</v>
      </c>
      <c r="B10" s="34" t="s">
        <v>15</v>
      </c>
      <c r="C10" s="9">
        <v>30000</v>
      </c>
      <c r="D10" s="13">
        <v>18123.04</v>
      </c>
      <c r="E10" s="10">
        <f t="shared" si="1"/>
        <v>11876.96</v>
      </c>
    </row>
    <row r="11" spans="1:5" ht="15" customHeight="1">
      <c r="A11" s="22">
        <v>2</v>
      </c>
      <c r="B11" s="30" t="s">
        <v>16</v>
      </c>
      <c r="C11" s="11">
        <f>SUM(C12:C15)</f>
        <v>357227.8</v>
      </c>
      <c r="D11" s="11">
        <f>SUM(D12:D15)</f>
        <v>348146.24</v>
      </c>
      <c r="E11" s="17">
        <f>SUM(E12:E15)</f>
        <v>9081.5599999999922</v>
      </c>
    </row>
    <row r="12" spans="1:5" ht="33" customHeight="1">
      <c r="A12" s="21" t="s">
        <v>17</v>
      </c>
      <c r="B12" s="24" t="s">
        <v>18</v>
      </c>
      <c r="C12" s="9">
        <v>351227.8</v>
      </c>
      <c r="D12" s="13">
        <v>345053.62</v>
      </c>
      <c r="E12" s="10">
        <f t="shared" ref="E12:E15" si="2">SUM(C12-D12)</f>
        <v>6174.179999999993</v>
      </c>
    </row>
    <row r="13" spans="1:5" ht="15" customHeight="1">
      <c r="A13" s="21" t="s">
        <v>55</v>
      </c>
      <c r="B13" s="25" t="s">
        <v>20</v>
      </c>
      <c r="C13" s="9">
        <v>3000</v>
      </c>
      <c r="D13" s="3">
        <v>1365.63</v>
      </c>
      <c r="E13" s="10">
        <f t="shared" si="2"/>
        <v>1634.37</v>
      </c>
    </row>
    <row r="14" spans="1:5" s="1" customFormat="1" ht="15" customHeight="1">
      <c r="A14" s="21" t="s">
        <v>19</v>
      </c>
      <c r="B14" s="25" t="s">
        <v>56</v>
      </c>
      <c r="C14" s="9">
        <v>0</v>
      </c>
      <c r="D14" s="3">
        <v>0</v>
      </c>
      <c r="E14" s="10">
        <f t="shared" si="2"/>
        <v>0</v>
      </c>
    </row>
    <row r="15" spans="1:5" ht="15" customHeight="1">
      <c r="A15" s="21" t="s">
        <v>57</v>
      </c>
      <c r="B15" s="25" t="s">
        <v>21</v>
      </c>
      <c r="C15" s="9">
        <v>3000</v>
      </c>
      <c r="D15" s="3">
        <v>1726.99</v>
      </c>
      <c r="E15" s="10">
        <f t="shared" si="2"/>
        <v>1273.01</v>
      </c>
    </row>
    <row r="16" spans="1:5" ht="15" customHeight="1">
      <c r="A16" s="22" t="s">
        <v>22</v>
      </c>
      <c r="B16" s="26" t="s">
        <v>23</v>
      </c>
      <c r="C16" s="11">
        <f>SUM(C17:C19)</f>
        <v>501264.38</v>
      </c>
      <c r="D16" s="11">
        <f>SUM(D17:D19)</f>
        <v>556488.43000000005</v>
      </c>
      <c r="E16" s="17">
        <f>SUM(E17:E19)</f>
        <v>-55224.05000000001</v>
      </c>
    </row>
    <row r="17" spans="1:7" ht="29.25" customHeight="1">
      <c r="A17" s="21" t="s">
        <v>24</v>
      </c>
      <c r="B17" s="24" t="s">
        <v>68</v>
      </c>
      <c r="C17" s="9">
        <v>46648.5</v>
      </c>
      <c r="D17" s="13">
        <v>90806.05</v>
      </c>
      <c r="E17" s="10">
        <f t="shared" ref="E17:E19" si="3">SUM(C17-D17)</f>
        <v>-44157.55</v>
      </c>
      <c r="F17" s="23"/>
    </row>
    <row r="18" spans="1:7" ht="15" customHeight="1">
      <c r="A18" s="21" t="s">
        <v>25</v>
      </c>
      <c r="B18" s="24" t="s">
        <v>26</v>
      </c>
      <c r="C18" s="9">
        <v>429615.88</v>
      </c>
      <c r="D18" s="3">
        <v>438130.95</v>
      </c>
      <c r="E18" s="10">
        <f t="shared" si="3"/>
        <v>-8515.070000000007</v>
      </c>
      <c r="F18" s="1"/>
    </row>
    <row r="19" spans="1:7" ht="15" customHeight="1">
      <c r="A19" s="21" t="s">
        <v>27</v>
      </c>
      <c r="B19" s="25" t="s">
        <v>69</v>
      </c>
      <c r="C19" s="13">
        <v>25000</v>
      </c>
      <c r="D19" s="3">
        <v>27551.43</v>
      </c>
      <c r="E19" s="10">
        <f t="shared" si="3"/>
        <v>-2551.4300000000003</v>
      </c>
      <c r="F19" s="1"/>
    </row>
    <row r="20" spans="1:7" ht="15" customHeight="1">
      <c r="A20" s="22" t="s">
        <v>28</v>
      </c>
      <c r="B20" s="26" t="s">
        <v>29</v>
      </c>
      <c r="C20" s="11">
        <f>SUM(C21:C27)</f>
        <v>820204.5</v>
      </c>
      <c r="D20" s="11">
        <f>SUM(D21:D27)</f>
        <v>775391.72</v>
      </c>
      <c r="E20" s="17">
        <f>SUM(E21:E27)</f>
        <v>44812.78</v>
      </c>
      <c r="F20" s="1"/>
    </row>
    <row r="21" spans="1:7" ht="15" customHeight="1">
      <c r="A21" s="21" t="s">
        <v>30</v>
      </c>
      <c r="B21" s="24" t="s">
        <v>31</v>
      </c>
      <c r="C21" s="13">
        <v>115324.5</v>
      </c>
      <c r="D21" s="3">
        <v>107838</v>
      </c>
      <c r="E21" s="10">
        <f t="shared" ref="E21:E27" si="4">SUM(C21-D21)</f>
        <v>7486.5</v>
      </c>
      <c r="F21" s="1"/>
    </row>
    <row r="22" spans="1:7" ht="15" customHeight="1">
      <c r="A22" s="21" t="s">
        <v>32</v>
      </c>
      <c r="B22" s="24" t="s">
        <v>33</v>
      </c>
      <c r="C22" s="13">
        <v>70000</v>
      </c>
      <c r="D22" s="3">
        <v>67563.72</v>
      </c>
      <c r="E22" s="10">
        <f t="shared" si="4"/>
        <v>2436.2799999999988</v>
      </c>
      <c r="F22" s="1"/>
    </row>
    <row r="23" spans="1:7" ht="15" customHeight="1">
      <c r="A23" s="21" t="s">
        <v>34</v>
      </c>
      <c r="B23" s="25" t="s">
        <v>35</v>
      </c>
      <c r="C23" s="13">
        <v>345800</v>
      </c>
      <c r="D23" s="3">
        <v>337800</v>
      </c>
      <c r="E23" s="10">
        <f t="shared" si="4"/>
        <v>8000</v>
      </c>
      <c r="F23" s="1"/>
    </row>
    <row r="24" spans="1:7" ht="15" customHeight="1">
      <c r="A24" s="21" t="s">
        <v>36</v>
      </c>
      <c r="B24" s="24" t="s">
        <v>37</v>
      </c>
      <c r="C24" s="13">
        <v>4000</v>
      </c>
      <c r="D24" s="3">
        <v>8000</v>
      </c>
      <c r="E24" s="10">
        <f t="shared" si="4"/>
        <v>-4000</v>
      </c>
      <c r="F24" s="1"/>
    </row>
    <row r="25" spans="1:7" s="1" customFormat="1" ht="15" customHeight="1">
      <c r="A25" s="21" t="s">
        <v>38</v>
      </c>
      <c r="B25" s="24" t="s">
        <v>71</v>
      </c>
      <c r="C25" s="13">
        <v>84000</v>
      </c>
      <c r="D25" s="3">
        <v>84000</v>
      </c>
      <c r="E25" s="10">
        <f t="shared" si="4"/>
        <v>0</v>
      </c>
    </row>
    <row r="26" spans="1:7" ht="24" customHeight="1">
      <c r="A26" s="21" t="s">
        <v>39</v>
      </c>
      <c r="B26" s="39" t="s">
        <v>70</v>
      </c>
      <c r="C26" s="13">
        <v>133000</v>
      </c>
      <c r="D26" s="13">
        <v>104700</v>
      </c>
      <c r="E26" s="10">
        <f t="shared" si="4"/>
        <v>28300</v>
      </c>
      <c r="F26" s="1"/>
    </row>
    <row r="27" spans="1:7" ht="22.5" customHeight="1">
      <c r="A27" s="21" t="s">
        <v>58</v>
      </c>
      <c r="B27" s="25" t="s">
        <v>40</v>
      </c>
      <c r="C27" s="13">
        <v>68080</v>
      </c>
      <c r="D27" s="3">
        <v>65490</v>
      </c>
      <c r="E27" s="10">
        <f t="shared" si="4"/>
        <v>2590</v>
      </c>
      <c r="F27" s="23"/>
    </row>
    <row r="28" spans="1:7" ht="29.25" customHeight="1">
      <c r="A28" s="22" t="s">
        <v>41</v>
      </c>
      <c r="B28" s="26" t="s">
        <v>43</v>
      </c>
      <c r="C28" s="11">
        <f>SUM(C29:C31)</f>
        <v>351487</v>
      </c>
      <c r="D28" s="11">
        <f>SUM(D29:D31)</f>
        <v>359031.22</v>
      </c>
      <c r="E28" s="17">
        <f>SUM(E29:E31)</f>
        <v>-7544.2200000000012</v>
      </c>
      <c r="F28" s="1"/>
    </row>
    <row r="29" spans="1:7" ht="31.5" customHeight="1">
      <c r="A29" s="21" t="s">
        <v>59</v>
      </c>
      <c r="B29" s="24" t="s">
        <v>44</v>
      </c>
      <c r="C29" s="9">
        <v>194649</v>
      </c>
      <c r="D29" s="13">
        <v>201428.57</v>
      </c>
      <c r="E29" s="10">
        <f t="shared" ref="E29:E31" si="5">SUM(C29-D29)</f>
        <v>-6779.570000000007</v>
      </c>
      <c r="F29" s="23"/>
    </row>
    <row r="30" spans="1:7" ht="15" customHeight="1">
      <c r="A30" s="21" t="s">
        <v>60</v>
      </c>
      <c r="B30" s="24" t="s">
        <v>45</v>
      </c>
      <c r="C30" s="13">
        <v>89838</v>
      </c>
      <c r="D30" s="3">
        <v>89838</v>
      </c>
      <c r="E30" s="10">
        <f t="shared" si="5"/>
        <v>0</v>
      </c>
      <c r="F30" s="1"/>
    </row>
    <row r="31" spans="1:7" ht="15" customHeight="1">
      <c r="A31" s="21" t="s">
        <v>61</v>
      </c>
      <c r="B31" s="25" t="s">
        <v>46</v>
      </c>
      <c r="C31" s="9">
        <v>67000</v>
      </c>
      <c r="D31" s="3">
        <v>67764.649999999994</v>
      </c>
      <c r="E31" s="10">
        <f t="shared" si="5"/>
        <v>-764.64999999999418</v>
      </c>
      <c r="F31" s="1"/>
    </row>
    <row r="32" spans="1:7" ht="15.75">
      <c r="A32" s="22" t="s">
        <v>42</v>
      </c>
      <c r="B32" s="27" t="s">
        <v>67</v>
      </c>
      <c r="C32" s="11">
        <v>202176</v>
      </c>
      <c r="D32" s="8">
        <f>158206.05+7486.5+8587.54+0.02</f>
        <v>174280.11</v>
      </c>
      <c r="E32" s="12">
        <f>SUM(C32-D32)</f>
        <v>27895.890000000014</v>
      </c>
      <c r="F32" s="1"/>
      <c r="G32" s="1"/>
    </row>
    <row r="33" spans="1:7" ht="15" customHeight="1">
      <c r="A33" s="22" t="s">
        <v>47</v>
      </c>
      <c r="B33" s="26" t="s">
        <v>49</v>
      </c>
      <c r="C33" s="11">
        <v>500000</v>
      </c>
      <c r="D33" s="8">
        <v>229412.94</v>
      </c>
      <c r="E33" s="12">
        <f>SUM(C33-D33)</f>
        <v>270587.06</v>
      </c>
      <c r="F33" s="23"/>
      <c r="G33" s="1"/>
    </row>
    <row r="34" spans="1:7" ht="15" customHeight="1">
      <c r="A34" s="20"/>
      <c r="B34" s="27" t="s">
        <v>50</v>
      </c>
      <c r="C34" s="11">
        <f>SUM(C3+C11+C16+C20+C28+C32+C33)</f>
        <v>4380009.9000000004</v>
      </c>
      <c r="D34" s="11">
        <f>SUM(D3+D11+D16+D20+D28+D32+D33)</f>
        <v>4053542.9399999995</v>
      </c>
      <c r="E34" s="17">
        <f>SUM(E3+E11+E16+E20+E28+E32+E33)</f>
        <v>326466.9599999999</v>
      </c>
      <c r="F34" s="1"/>
      <c r="G34" s="18"/>
    </row>
    <row r="35" spans="1:7" ht="15" customHeight="1">
      <c r="A35" s="22" t="s">
        <v>48</v>
      </c>
      <c r="B35" s="26" t="s">
        <v>51</v>
      </c>
      <c r="C35" s="14">
        <v>1050000</v>
      </c>
      <c r="D35" s="8">
        <v>994418.15</v>
      </c>
      <c r="E35" s="12">
        <f>SUM(C35-D35)</f>
        <v>55581.849999999977</v>
      </c>
      <c r="F35" s="1"/>
      <c r="G35" s="1"/>
    </row>
    <row r="36" spans="1:7">
      <c r="A36" s="19"/>
      <c r="B36" s="16" t="s">
        <v>52</v>
      </c>
      <c r="C36" s="2">
        <f>SUM(C34+C35)</f>
        <v>5430009.9000000004</v>
      </c>
      <c r="D36" s="35">
        <f>SUM(D34+D35)</f>
        <v>5047961.09</v>
      </c>
      <c r="E36" s="17">
        <f>SUM(E34+E35)</f>
        <v>382048.80999999988</v>
      </c>
      <c r="F36" s="1"/>
      <c r="G36" s="5"/>
    </row>
    <row r="37" spans="1:7">
      <c r="A37" s="19"/>
      <c r="B37" s="15" t="s">
        <v>53</v>
      </c>
      <c r="C37" s="6"/>
      <c r="D37" s="9"/>
      <c r="E37" s="10"/>
      <c r="F37" s="1"/>
      <c r="G37" s="1"/>
    </row>
    <row r="38" spans="1:7">
      <c r="A38" s="19"/>
      <c r="B38" s="16"/>
      <c r="C38" s="6"/>
      <c r="D38" s="6"/>
      <c r="E38" s="10"/>
      <c r="F38" s="1"/>
      <c r="G38" s="1"/>
    </row>
    <row r="39" spans="1:7" ht="18.75">
      <c r="A39" s="1"/>
      <c r="B39" s="38" t="s">
        <v>54</v>
      </c>
      <c r="C39" s="38"/>
      <c r="D39" s="38"/>
      <c r="E39" s="38"/>
      <c r="F39" s="1"/>
      <c r="G39" s="1"/>
    </row>
    <row r="45" spans="1:7">
      <c r="B45" s="36"/>
    </row>
  </sheetData>
  <mergeCells count="2">
    <mergeCell ref="B1:C1"/>
    <mergeCell ref="B39:E39"/>
  </mergeCells>
  <pageMargins left="0.31496062992125984" right="0.31496062992125984" top="0.35433070866141736" bottom="0.15748031496062992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Штиль</dc:creator>
  <cp:lastModifiedBy>Штиль</cp:lastModifiedBy>
  <cp:lastPrinted>2025-01-20T07:59:47Z</cp:lastPrinted>
  <dcterms:created xsi:type="dcterms:W3CDTF">2023-01-31T07:50:41Z</dcterms:created>
  <dcterms:modified xsi:type="dcterms:W3CDTF">2025-01-31T00:50:18Z</dcterms:modified>
</cp:coreProperties>
</file>